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<sst xmlns="http://schemas.openxmlformats.org/spreadsheetml/2006/main" count="218" uniqueCount="166">
  <si>
    <t xml:space="preserve">ScheduleC.App</t>
  </si>
  <si>
    <t xml:space="preserve">Graphic Designer &amp; Web Developer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</si>
  <si>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</si>
  <si>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</si>
  <si>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</si>
  <si>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</si>
  <si>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</si>
  <si>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</si>
  <si>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</si>
  <si>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</si>
  <si>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</si>
  <si>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</si>
  <si>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</si>
  <si>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</si>
  <si>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</si>
  <si>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</si>
  <si>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</si>
  <si>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</si>
  <si>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</si>
  <si>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</si>
  <si>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</si>
  <si>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</si>
  <si>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</si>
  <si>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</si>
  <si>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Graphic Designer &amp; Web Developer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</si>
  <si>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</si>
  <si>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</si>
  <si>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</si>
  <si>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</si>
  <si>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</si>
  <si>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</si>
  <si>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</si>
  <si>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</si>
  <si>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</si>
  <si>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</si>
  <si>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</si>
  <si>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</si>
  <si>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</si>
  <si>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</si>
  <si>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</si>
  <si>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</si>
  <si>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</si>
  <si>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</si>
  <si>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</si>
  <si>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</si>
  <si>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Graphic Designer &amp; Web Developer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</si>
  <si>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</si>
  <si>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</si>
  <si>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</si>
  <si>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</si>
  <si>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</si>
  <si>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Client projects, retainers, Upwork/Fiverr, Toptal, website builds, logo design</t>
  </si>
  <si>
    <t xml:space="preserve">Returns &amp; Allowances</t>
  </si>
  <si>
    <t xml:space="preserve">Line 2</t>
  </si>
  <si>
    <t xml:space="preserve">Project refunds</t>
  </si>
  <si>
    <t xml:space="preserve">Contract Labor</t>
  </si>
  <si>
    <t xml:space="preserve">Line 11</t>
  </si>
  <si>
    <t xml:space="preserve">Subcontractor developer, copywriter, illustrator, QA tester</t>
  </si>
  <si>
    <t xml:space="preserve">Office Expense</t>
  </si>
  <si>
    <t xml:space="preserve">Line 18</t>
  </si>
  <si>
    <t xml:space="preserve">Adobe Creative Cloud, Figma, Sketch, GitHub, hosting (AWS, Vercel), domains</t>
  </si>
  <si>
    <t xml:space="preserve">Supplies</t>
  </si>
  <si>
    <t xml:space="preserve">Line 22</t>
  </si>
  <si>
    <t xml:space="preserve">Drawing tablet, mouse, keyboard, monitor stand</t>
  </si>
  <si>
    <t xml:space="preserve">Advertising</t>
  </si>
  <si>
    <t xml:space="preserve">Line 8</t>
  </si>
  <si>
    <t xml:space="preserve">Dribbble Pro, Behance, portfolio website, LinkedIn Premium, Google ads</t>
  </si>
  <si>
    <t xml:space="preserve">Commissions &amp; Fees</t>
  </si>
  <si>
    <t xml:space="preserve">Line 10</t>
  </si>
  <si>
    <t xml:space="preserve">Upwork/Fiverr/Toptal fees, Stripe/PayPal processing</t>
  </si>
  <si>
    <t xml:space="preserve">Rent (Other)</t>
  </si>
  <si>
    <t xml:space="preserve">Line 20b</t>
  </si>
  <si>
    <t xml:space="preserve">Co-working space, office rental</t>
  </si>
  <si>
    <t xml:space="preserve">Insurance</t>
  </si>
  <si>
    <t xml:space="preserve">Line 15</t>
  </si>
  <si>
    <t xml:space="preserve">Professional liability (E&amp;O), health insurance</t>
  </si>
  <si>
    <t xml:space="preserve">Legal &amp; Professional</t>
  </si>
  <si>
    <t xml:space="preserve">Line 17</t>
  </si>
  <si>
    <t xml:space="preserve">Accountant, IP/contract lawyer</t>
  </si>
  <si>
    <t xml:space="preserve">Taxes &amp; Licenses</t>
  </si>
  <si>
    <t xml:space="preserve">Line 23</t>
  </si>
  <si>
    <t xml:space="preserve">Business license, LLC fees</t>
  </si>
  <si>
    <t xml:space="preserve">Utilities</t>
  </si>
  <si>
    <t xml:space="preserve">Line 25</t>
  </si>
  <si>
    <t xml:space="preserve">Internet (high speed), phone, electricity</t>
  </si>
  <si>
    <t xml:space="preserve">Car &amp; Truck Expenses</t>
  </si>
  <si>
    <t xml:space="preserve">Line 9</t>
  </si>
  <si>
    <t xml:space="preserve">Mileage to client meetings</t>
  </si>
  <si>
    <t xml:space="preserve">Travel</t>
  </si>
  <si>
    <t xml:space="preserve">Line 24a</t>
  </si>
  <si>
    <t xml:space="preserve">Conferences (WWDC, WordCamp), client visits</t>
  </si>
  <si>
    <t xml:space="preserve">Meals (50%)</t>
  </si>
  <si>
    <t xml:space="preserve">Line 24b</t>
  </si>
  <si>
    <t xml:space="preserve">Client meetings, networking (50%)</t>
  </si>
  <si>
    <t xml:space="preserve">Depreciation</t>
  </si>
  <si>
    <t xml:space="preserve">Line 13</t>
  </si>
  <si>
    <t xml:space="preserve">Computer, monitor, desk (accountant calculates)</t>
  </si>
  <si>
    <t xml:space="preserve">Other Expenses</t>
  </si>
  <si>
    <t xml:space="preserve">Line 27</t>
  </si>
  <si>
    <t xml:space="preserve">Stock photos/fonts, online courses, books, SaaS tools</t>
  </si>
  <si>
    <t xml:space="preserve">Personal (NOT Deductible)</t>
  </si>
  <si>
    <t xml:space="preserve">N/A</t>
  </si>
  <si>
    <t xml:space="preserve">Personal subscriptions, personal purchases</t>
  </si>
  <si>
    <t xml:space="preserve">Transfer (NOT Income/Expense)</t>
  </si>
  <si>
    <t xml:space="preserve">Upwork to bank, PayPal to bank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</si>
  <si>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</si>
  <si>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</si>
  <si>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</si>
  <si>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</si>
  <si>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</si>
  <si>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</si>
  <si>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</si>
  <si>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</si>
  <si>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01/10/25</t>
  </si>
  <si>
    <t xml:space="preserve">Upwork - website redesign</t>
  </si>
  <si>
    <t xml:space="preserve">Bank Transfer</t>
  </si>
  <si>
    <t xml:space="preserve">Example: delete this row</t>
  </si>
  <si>
    <t xml:space="preserve">Upwork service fee (10%)</t>
  </si>
  <si>
    <t xml:space="preserve">Auto-deducted</t>
  </si>
  <si>
    <t xml:space="preserve">01/15/25</t>
  </si>
  <si>
    <t xml:space="preserve">Adobe Creative Cloud - annual</t>
  </si>
  <si>
    <t xml:space="preserve">Credit Card</t>
  </si>
  <si>
    <t xml:space="preserve">Full suite</t>
  </si>
  <si>
    <t xml:space="preserve">01/18/25</t>
  </si>
  <si>
    <t xml:space="preserve">Vercel Pro hosting</t>
  </si>
  <si>
    <t xml:space="preserve">Monthly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</si>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</sst>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32.8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23.8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26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9" t="s">
        <v>97</v>
      </c>
      <c r="B21" s="24" t="s">
        <v>98</v>
      </c>
      <c r="C21" s="25" t="s">
        <v>99</v>
      </c>
    </row>
    <row r="22" customFormat="false" ht="15" hidden="false" customHeight="false" outlineLevel="0" collapsed="false">
      <c r="A22" s="18" t="s">
        <v>100</v>
      </c>
      <c r="B22" s="27" t="s">
        <v>101</v>
      </c>
      <c r="C22" s="28" t="s">
        <v>102</v>
      </c>
    </row>
    <row r="23" customFormat="false" ht="15" hidden="false" customHeight="false" outlineLevel="0" collapsed="false">
      <c r="A23" s="23" t="s">
        <v>103</v>
      </c>
      <c r="B23" s="24" t="s">
        <v>101</v>
      </c>
      <c r="C23" s="25" t="s">
        <v>104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105</v>
      </c>
    </row>
    <row r="2" customFormat="false" ht="35.0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106</v>
      </c>
    </row>
    <row r="5" customFormat="false" ht="15" hidden="false" customHeight="false" outlineLevel="0" collapsed="false">
      <c r="A5" s="17" t="s">
        <v>107</v>
      </c>
      <c r="B5" s="17" t="s">
        <v>108</v>
      </c>
      <c r="C5" s="17" t="s">
        <v>109</v>
      </c>
      <c r="D5" s="17" t="s">
        <v>110</v>
      </c>
      <c r="E5" s="17" t="s">
        <v>46</v>
      </c>
      <c r="F5" s="17" t="s">
        <v>111</v>
      </c>
      <c r="G5" s="17" t="s">
        <v>112</v>
      </c>
    </row>
    <row r="6" customFormat="false" ht="15" hidden="false" customHeight="false" outlineLevel="0" collapsed="false">
      <c r="A6" s="31" t="s">
        <v>113</v>
      </c>
      <c r="B6" s="32" t="s">
        <v>114</v>
      </c>
      <c r="C6" s="33" t="n">
        <v>4500</v>
      </c>
      <c r="D6" s="34"/>
      <c r="E6" s="32" t="s">
        <v>49</v>
      </c>
      <c r="F6" s="35" t="s">
        <v>115</v>
      </c>
      <c r="G6" s="36" t="s">
        <v>116</v>
      </c>
    </row>
    <row r="7" customFormat="false" ht="15" hidden="false" customHeight="false" outlineLevel="0" collapsed="false">
      <c r="A7" s="37" t="s">
        <v>113</v>
      </c>
      <c r="B7" s="38" t="s">
        <v>117</v>
      </c>
      <c r="C7" s="39"/>
      <c r="D7" s="40" t="n">
        <v>450</v>
      </c>
      <c r="E7" s="38" t="s">
        <v>67</v>
      </c>
      <c r="F7" s="41" t="s">
        <v>115</v>
      </c>
      <c r="G7" s="42" t="s">
        <v>118</v>
      </c>
    </row>
    <row r="8" customFormat="false" ht="15" hidden="false" customHeight="false" outlineLevel="0" collapsed="false">
      <c r="A8" s="31" t="s">
        <v>119</v>
      </c>
      <c r="B8" s="32" t="s">
        <v>120</v>
      </c>
      <c r="C8" s="34"/>
      <c r="D8" s="33" t="n">
        <v>659.88</v>
      </c>
      <c r="E8" s="32" t="s">
        <v>58</v>
      </c>
      <c r="F8" s="35" t="s">
        <v>121</v>
      </c>
      <c r="G8" s="36" t="s">
        <v>122</v>
      </c>
    </row>
    <row r="9" customFormat="false" ht="15" hidden="false" customHeight="false" outlineLevel="0" collapsed="false">
      <c r="A9" s="37" t="s">
        <v>123</v>
      </c>
      <c r="B9" s="38" t="s">
        <v>124</v>
      </c>
      <c r="C9" s="39"/>
      <c r="D9" s="40" t="n">
        <v>20</v>
      </c>
      <c r="E9" s="38" t="s">
        <v>58</v>
      </c>
      <c r="F9" s="41" t="s">
        <v>121</v>
      </c>
      <c r="G9" s="42" t="s">
        <v>125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39"/>
      <c r="D11" s="39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39"/>
      <c r="D13" s="39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39"/>
      <c r="D15" s="39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39"/>
      <c r="D17" s="39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39"/>
      <c r="D19" s="39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39"/>
      <c r="D21" s="39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39"/>
      <c r="D23" s="39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39"/>
      <c r="D25" s="39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39"/>
      <c r="D27" s="39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39"/>
      <c r="D29" s="39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39"/>
      <c r="D31" s="39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39"/>
      <c r="D33" s="39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39"/>
      <c r="D35" s="39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39"/>
      <c r="D37" s="39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39"/>
      <c r="D39" s="39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39"/>
      <c r="D41" s="39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39"/>
      <c r="D43" s="39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39"/>
      <c r="D45" s="39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39"/>
      <c r="D47" s="39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39"/>
      <c r="D49" s="39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39"/>
      <c r="D51" s="39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39"/>
      <c r="D53" s="39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39"/>
      <c r="D55" s="39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39"/>
      <c r="D57" s="39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39"/>
      <c r="D59" s="39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39"/>
      <c r="D61" s="39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39"/>
      <c r="D63" s="39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39"/>
      <c r="D65" s="39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39"/>
      <c r="D67" s="39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39"/>
      <c r="D69" s="39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39"/>
      <c r="D71" s="39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39"/>
      <c r="D73" s="39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39"/>
      <c r="D75" s="39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39"/>
      <c r="D77" s="39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39"/>
      <c r="D79" s="39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39"/>
      <c r="D81" s="39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39"/>
      <c r="D83" s="39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39"/>
      <c r="D85" s="39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39"/>
      <c r="D87" s="39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39"/>
      <c r="D89" s="39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39"/>
      <c r="D91" s="39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39"/>
      <c r="D93" s="39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39"/>
      <c r="D95" s="39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39"/>
      <c r="D97" s="39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39"/>
      <c r="D99" s="39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39"/>
      <c r="D101" s="39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39"/>
      <c r="D103" s="39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39"/>
      <c r="D105" s="39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39"/>
      <c r="D107" s="39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39"/>
      <c r="D109" s="39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39"/>
      <c r="D111" s="39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39"/>
      <c r="D113" s="39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39"/>
      <c r="D115" s="39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39"/>
      <c r="D117" s="39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39"/>
      <c r="D119" s="39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39"/>
      <c r="D121" s="39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39"/>
      <c r="D123" s="39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39"/>
      <c r="D125" s="39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39"/>
      <c r="D127" s="39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39"/>
      <c r="D129" s="39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39"/>
      <c r="D131" s="39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39"/>
      <c r="D133" s="39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39"/>
      <c r="D135" s="39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39"/>
      <c r="D137" s="39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39"/>
      <c r="D139" s="39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39"/>
      <c r="D141" s="39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39"/>
      <c r="D143" s="39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39"/>
      <c r="D145" s="39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39"/>
      <c r="D147" s="39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39"/>
      <c r="D149" s="39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39"/>
      <c r="D151" s="39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39"/>
      <c r="D153" s="39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39"/>
      <c r="D155" s="39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39"/>
      <c r="D157" s="39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39"/>
      <c r="D159" s="39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39"/>
      <c r="D161" s="39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39"/>
      <c r="D163" s="39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39"/>
      <c r="D165" s="39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39"/>
      <c r="D167" s="39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39"/>
      <c r="D169" s="39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39"/>
      <c r="D171" s="39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39"/>
      <c r="D173" s="39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39"/>
      <c r="D175" s="39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39"/>
      <c r="D177" s="39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39"/>
      <c r="D179" s="39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39"/>
      <c r="D181" s="39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39"/>
      <c r="D183" s="39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39"/>
      <c r="D185" s="39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39"/>
      <c r="D187" s="39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39"/>
      <c r="D189" s="39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39"/>
      <c r="D191" s="39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39"/>
      <c r="D193" s="39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39"/>
      <c r="D195" s="39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39"/>
      <c r="D197" s="39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39"/>
      <c r="D199" s="39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39"/>
      <c r="D201" s="39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39"/>
      <c r="D203" s="39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39"/>
      <c r="D205" s="39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39"/>
      <c r="D207" s="39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39"/>
      <c r="D209" s="39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39"/>
      <c r="D211" s="39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39"/>
      <c r="D213" s="39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39"/>
      <c r="D215" s="39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39"/>
      <c r="D217" s="39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39"/>
      <c r="D219" s="39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39"/>
      <c r="D221" s="39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39"/>
      <c r="D223" s="39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39"/>
      <c r="D225" s="39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39"/>
      <c r="D227" s="39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39"/>
      <c r="D229" s="39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39"/>
      <c r="D231" s="39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39"/>
      <c r="D233" s="39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39"/>
      <c r="D235" s="39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39"/>
      <c r="D237" s="39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39"/>
      <c r="D239" s="39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39"/>
      <c r="D241" s="39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39"/>
      <c r="D243" s="39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39"/>
      <c r="D245" s="39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39"/>
      <c r="D247" s="39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39"/>
      <c r="D249" s="39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39"/>
      <c r="D251" s="39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39"/>
      <c r="D253" s="39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39"/>
      <c r="D255" s="39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39"/>
      <c r="D257" s="39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39"/>
      <c r="D259" s="39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39"/>
      <c r="D261" s="39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39"/>
      <c r="D263" s="39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39"/>
      <c r="D265" s="39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39"/>
      <c r="D267" s="39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39"/>
      <c r="D269" s="39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39"/>
      <c r="D271" s="39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39"/>
      <c r="D273" s="39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39"/>
      <c r="D275" s="39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39"/>
      <c r="D277" s="39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39"/>
      <c r="D279" s="39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39"/>
      <c r="D281" s="39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39"/>
      <c r="D283" s="39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39"/>
      <c r="D285" s="39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39"/>
      <c r="D287" s="39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39"/>
      <c r="D289" s="39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39"/>
      <c r="D291" s="39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39"/>
      <c r="D293" s="39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39"/>
      <c r="D295" s="39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39"/>
      <c r="D297" s="39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39"/>
      <c r="D299" s="39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39"/>
      <c r="D301" s="39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39"/>
      <c r="D303" s="39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39"/>
      <c r="D305" s="39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39"/>
      <c r="D307" s="39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39"/>
      <c r="D309" s="39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39"/>
      <c r="D311" s="39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39"/>
      <c r="D313" s="39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39"/>
      <c r="D315" s="39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39"/>
      <c r="D317" s="39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39"/>
      <c r="D319" s="39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39"/>
      <c r="D321" s="39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39"/>
      <c r="D323" s="39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39"/>
      <c r="D325" s="39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39"/>
      <c r="D327" s="39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39"/>
      <c r="D329" s="39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39"/>
      <c r="D331" s="39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39"/>
      <c r="D333" s="39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39"/>
      <c r="D335" s="39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39"/>
      <c r="D337" s="39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39"/>
      <c r="D339" s="39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39"/>
      <c r="D341" s="39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39"/>
      <c r="D343" s="39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39"/>
      <c r="D345" s="39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39"/>
      <c r="D347" s="39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39"/>
      <c r="D349" s="39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39"/>
      <c r="D351" s="39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39"/>
      <c r="D353" s="39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39"/>
      <c r="D355" s="39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39"/>
      <c r="D357" s="39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39"/>
      <c r="D359" s="39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39"/>
      <c r="D361" s="39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39"/>
      <c r="D363" s="39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39"/>
      <c r="D365" s="39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39"/>
      <c r="D367" s="39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39"/>
      <c r="D369" s="39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39"/>
      <c r="D371" s="39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39"/>
      <c r="D373" s="39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39"/>
      <c r="D375" s="39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39"/>
      <c r="D377" s="39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39"/>
      <c r="D379" s="39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39"/>
      <c r="D381" s="39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39"/>
      <c r="D383" s="39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39"/>
      <c r="D385" s="39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39"/>
      <c r="D387" s="39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39"/>
      <c r="D389" s="39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39"/>
      <c r="D391" s="39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39"/>
      <c r="D393" s="39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39"/>
      <c r="D395" s="39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39"/>
      <c r="D397" s="39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39"/>
      <c r="D399" s="39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39"/>
      <c r="D401" s="39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39"/>
      <c r="D403" s="39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39"/>
      <c r="D405" s="39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39"/>
      <c r="D407" s="39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39"/>
      <c r="D409" s="39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39"/>
      <c r="D411" s="39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39"/>
      <c r="D413" s="39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39"/>
      <c r="D415" s="39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39"/>
      <c r="D417" s="39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39"/>
      <c r="D419" s="39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39"/>
      <c r="D421" s="39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39"/>
      <c r="D423" s="39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39"/>
      <c r="D425" s="39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39"/>
      <c r="D427" s="39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39"/>
      <c r="D429" s="39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39"/>
      <c r="D431" s="39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39"/>
      <c r="D433" s="39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39"/>
      <c r="D435" s="39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39"/>
      <c r="D437" s="39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39"/>
      <c r="D439" s="39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39"/>
      <c r="D441" s="39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39"/>
      <c r="D443" s="39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39"/>
      <c r="D445" s="39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39"/>
      <c r="D447" s="39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39"/>
      <c r="D449" s="39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39"/>
      <c r="D451" s="39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39"/>
      <c r="D453" s="39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39"/>
      <c r="D455" s="39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39"/>
      <c r="D457" s="39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39"/>
      <c r="D459" s="39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39"/>
      <c r="D461" s="39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39"/>
      <c r="D463" s="39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39"/>
      <c r="D465" s="39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39"/>
      <c r="D467" s="39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39"/>
      <c r="D469" s="39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39"/>
      <c r="D471" s="39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39"/>
      <c r="D473" s="39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39"/>
      <c r="D475" s="39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39"/>
      <c r="D477" s="39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39"/>
      <c r="D479" s="39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39"/>
      <c r="D481" s="39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39"/>
      <c r="D483" s="39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39"/>
      <c r="D485" s="39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39"/>
      <c r="D487" s="39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39"/>
      <c r="D489" s="39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39"/>
      <c r="D491" s="39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39"/>
      <c r="D493" s="39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39"/>
      <c r="D495" s="39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39"/>
      <c r="D497" s="39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39"/>
      <c r="D499" s="39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39"/>
      <c r="D501" s="39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39"/>
      <c r="D503" s="39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39"/>
      <c r="D505" s="39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Categories!$A$5:$A$23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126</v>
      </c>
    </row>
    <row r="2" customFormat="false" ht="15" hidden="false" customHeight="false" outlineLevel="0" collapsed="false">
      <c r="A2" s="3" t="s">
        <v>127</v>
      </c>
    </row>
    <row r="3" customFormat="false" ht="23.85" hidden="false" customHeight="false" outlineLevel="0" collapsed="false">
      <c r="A3" s="45" t="s">
        <v>128</v>
      </c>
    </row>
    <row r="5" customFormat="false" ht="15" hidden="false" customHeight="false" outlineLevel="0" collapsed="false">
      <c r="A5" s="46" t="s">
        <v>129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130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131</v>
      </c>
      <c r="B8" s="49" t="s">
        <v>132</v>
      </c>
      <c r="C8" s="49" t="s">
        <v>47</v>
      </c>
    </row>
    <row r="9" customFormat="false" ht="15" hidden="false" customHeight="false" outlineLevel="0" collapsed="false">
      <c r="A9" s="18" t="s">
        <v>133</v>
      </c>
      <c r="B9" s="50" t="n">
        <f aca="false">SUMPRODUCT((Transactions!E6:E505="Income")*(Transactions!C6:C505))</f>
        <v>4500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39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134</v>
      </c>
      <c r="B11" s="52" t="n">
        <f aca="false">B9-B10</f>
        <v>4500</v>
      </c>
      <c r="C11" s="53" t="s">
        <v>135</v>
      </c>
    </row>
    <row r="13" customFormat="false" ht="15" hidden="false" customHeight="false" outlineLevel="0" collapsed="false">
      <c r="A13" s="54" t="s">
        <v>136</v>
      </c>
      <c r="B13" s="55" t="s">
        <v>132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SUMPRODUCT((Transactions!E6:E505="Contract Labor")*(Transactions!D6:D505))</f>
        <v>0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39" t="n">
        <f aca="false">SUMPRODUCT((Transactions!E6:E505="Office Expense")*(Transactions!D6:D505))</f>
        <v>679.88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SUMPRODUCT((Transactions!E6:E505="Supplies")*(Transactions!D6:D505))</f>
        <v>0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39" t="n">
        <f aca="false">SUMPRODUCT((Transactions!E6:E505="Advertising")*(Transactions!D6:D505))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SUMPRODUCT((Transactions!E6:E505="Commissions &amp; Fees")*(Transactions!D6:D505))</f>
        <v>450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39" t="n">
        <f aca="false">SUMPRODUCT((Transactions!E6:E505="Rent (Other)")*(Transactions!D6:D505))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SUMPRODUCT((Transactions!E6:E505="Insurance")*(Transactions!D6:D505))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39" t="n">
        <f aca="false">SUMPRODUCT((Transactions!E6:E505="Legal &amp; Professional")*(Transactions!D6:D505))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SUMPRODUCT((Transactions!E6:E505="Taxes &amp; Licenses")*(Transactions!D6:D505))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39" t="n">
        <f aca="false">SUMPRODUCT((Transactions!E6:E505="Utilities")*(Transactions!D6:D505))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SUMPRODUCT((Transactions!E6:E505="Car &amp; Truck Expenses")*(Transactions!D6:D505))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39" t="n">
        <f aca="false">SUMPRODUCT((Transactions!E6:E505="Travel")*(Transactions!D6:D505))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SUMPRODUCT((Transactions!E6:E505="Meals (50%)")*(Transactions!D6:D505))</f>
        <v>0</v>
      </c>
      <c r="C26" s="24" t="s">
        <v>92</v>
      </c>
    </row>
    <row r="27" customFormat="false" ht="15" hidden="false" customHeight="false" outlineLevel="0" collapsed="false">
      <c r="A27" s="26" t="s">
        <v>94</v>
      </c>
      <c r="B27" s="39" t="n">
        <f aca="false">SUMPRODUCT((Transactions!E6:E505="Depreciation")*(Transactions!D6:D505))</f>
        <v>0</v>
      </c>
      <c r="C27" s="27" t="s">
        <v>95</v>
      </c>
    </row>
    <row r="28" customFormat="false" ht="15" hidden="false" customHeight="false" outlineLevel="0" collapsed="false">
      <c r="A28" s="29" t="s">
        <v>97</v>
      </c>
      <c r="B28" s="34" t="n">
        <f aca="false">SUMPRODUCT((Transactions!E6:E505="Other Expenses")*(Transactions!D6:D505))</f>
        <v>0</v>
      </c>
      <c r="C28" s="24" t="s">
        <v>98</v>
      </c>
    </row>
    <row r="29" customFormat="false" ht="15" hidden="false" customHeight="false" outlineLevel="0" collapsed="false">
      <c r="A29" s="56" t="s">
        <v>137</v>
      </c>
      <c r="B29" s="57" t="n">
        <f aca="false">SUM(B14:B28)</f>
        <v>1129.88</v>
      </c>
      <c r="C29" s="53" t="s">
        <v>138</v>
      </c>
    </row>
    <row r="31" customFormat="false" ht="20.85" hidden="false" customHeight="false" outlineLevel="0" collapsed="false">
      <c r="A31" s="58" t="s">
        <v>139</v>
      </c>
      <c r="B31" s="59" t="n">
        <f aca="false">B11-B29</f>
        <v>3370.12</v>
      </c>
      <c r="C31" s="60" t="s">
        <v>140</v>
      </c>
    </row>
    <row r="33" customFormat="false" ht="15" hidden="false" customHeight="false" outlineLevel="0" collapsed="false">
      <c r="A33" s="61" t="s">
        <v>141</v>
      </c>
      <c r="B33" s="62"/>
    </row>
    <row r="34" customFormat="false" ht="15" hidden="false" customHeight="false" outlineLevel="0" collapsed="false">
      <c r="A34" s="26" t="s">
        <v>142</v>
      </c>
      <c r="B34" s="39" t="n">
        <f aca="false">MAX(0,B31*0.9235*0.153)</f>
        <v>476.18279046</v>
      </c>
    </row>
    <row r="35" customFormat="false" ht="15" hidden="false" customHeight="false" outlineLevel="0" collapsed="false">
      <c r="A35" s="26" t="s">
        <v>143</v>
      </c>
      <c r="B35" s="39" t="n">
        <f aca="false">B34/2</f>
        <v>238.09139523</v>
      </c>
    </row>
    <row r="37" customFormat="false" ht="15" hidden="false" customHeight="false" outlineLevel="0" collapsed="false">
      <c r="A37" s="63" t="s">
        <v>144</v>
      </c>
      <c r="B37" s="29"/>
    </row>
    <row r="38" customFormat="false" ht="15" hidden="false" customHeight="false" outlineLevel="0" collapsed="false">
      <c r="A38" s="26" t="s">
        <v>145</v>
      </c>
      <c r="B38" s="39" t="n">
        <f aca="false">SUMPRODUCT((Transactions!E6:E505="Personal (NOT Deductible)")*(Transactions!D6:D505))</f>
        <v>0</v>
      </c>
    </row>
    <row r="39" customFormat="false" ht="15" hidden="false" customHeight="false" outlineLevel="0" collapsed="false">
      <c r="A39" s="26" t="s">
        <v>146</v>
      </c>
      <c r="B39" s="39" t="n">
        <f aca="false">SUMPRODUCT((Transactions!E6:E505="Transfer (NOT Income/Expense)")*(Transactions!C6:C505))+SUMPRODUCT((Transactions!E6:E505="Transfer (NOT Income/Expense)")*(Transactions!D6:D505))</f>
        <v>0</v>
      </c>
    </row>
    <row r="42" customFormat="false" ht="29.85" hidden="false" customHeight="false" outlineLevel="0" collapsed="false">
      <c r="A42" s="64" t="s">
        <v>147</v>
      </c>
      <c r="B42" s="9"/>
      <c r="C42" s="9"/>
    </row>
    <row r="43" customFormat="false" ht="23.85" hidden="false" customHeight="false" outlineLevel="0" collapsed="false">
      <c r="A43" s="65" t="s">
        <v>148</v>
      </c>
      <c r="B43" s="9"/>
      <c r="C43" s="9"/>
    </row>
    <row r="44" customFormat="false" ht="41.75" hidden="false" customHeight="false" outlineLevel="0" collapsed="false">
      <c r="A44" s="13" t="s">
        <v>149</v>
      </c>
      <c r="B44" s="9"/>
      <c r="C4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150</v>
      </c>
    </row>
    <row r="2" customFormat="false" ht="23.8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151</v>
      </c>
    </row>
    <row r="5" customFormat="false" ht="15" hidden="false" customHeight="false" outlineLevel="0" collapsed="false">
      <c r="A5" s="22"/>
      <c r="B5" s="17" t="s">
        <v>152</v>
      </c>
      <c r="C5" s="17" t="s">
        <v>153</v>
      </c>
      <c r="D5" s="17" t="s">
        <v>154</v>
      </c>
      <c r="E5" s="17" t="s">
        <v>155</v>
      </c>
      <c r="F5" s="17" t="s">
        <v>156</v>
      </c>
      <c r="G5" s="17" t="s">
        <v>157</v>
      </c>
      <c r="H5" s="17" t="s">
        <v>158</v>
      </c>
      <c r="I5" s="17" t="s">
        <v>159</v>
      </c>
      <c r="J5" s="17" t="s">
        <v>160</v>
      </c>
      <c r="K5" s="17" t="s">
        <v>161</v>
      </c>
      <c r="L5" s="17" t="s">
        <v>162</v>
      </c>
      <c r="M5" s="17" t="s">
        <v>163</v>
      </c>
      <c r="N5" s="66" t="s">
        <v>164</v>
      </c>
    </row>
    <row r="6" customFormat="false" ht="15" hidden="false" customHeight="false" outlineLevel="0" collapsed="false">
      <c r="A6" s="67" t="s">
        <v>131</v>
      </c>
      <c r="B6" s="39" t="n">
        <f aca="false">SUMPRODUCT((MONTH(Transactions!A6:A505)=1)*(Transactions!E6:E505="Income")*(Transactions!C6:C505))</f>
        <v>4500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50" t="n">
        <f aca="false">SUM(B6:M6)</f>
        <v>4500</v>
      </c>
    </row>
    <row r="7" customFormat="false" ht="15" hidden="false" customHeight="false" outlineLevel="0" collapsed="false">
      <c r="A7" s="68" t="s">
        <v>136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1129.88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1129.88</v>
      </c>
    </row>
    <row r="8" customFormat="false" ht="15" hidden="false" customHeight="false" outlineLevel="0" collapsed="false">
      <c r="A8" s="51" t="s">
        <v>165</v>
      </c>
      <c r="B8" s="52" t="n">
        <f aca="false">B6-B7</f>
        <v>3370.12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3370.12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2026-03-27T00:37:02Z</dcterms:created>
  <dc:creator>openpyxl</dc:creator>
  <dc:description/>
  <dc:language>en-US</dc:language>
  <cp:lastModifiedBy/>
  <dcterms:modified xsi:type="dcterms:W3CDTF">2026-03-27T00:37:02Z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